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Read me" sheetId="1" state="visible" r:id="rId1"/>
    <sheet name="Decision" sheetId="2" state="visible" r:id="rId2"/>
    <sheet name="Pilot sales" sheetId="3" state="visible" r:id="rId3"/>
    <sheet name="ToolPak checks" sheetId="4" state="visible" r:id="rId4"/>
    <sheet name="Sensitivity" sheetId="5" state="visible" r:id="rId5"/>
  </sheets>
  <definedNames>
    <definedName name="_xlnm._FilterDatabase" localSheetId="4" hidden="1">'Sensitivity'!$A$1:$H$13</definedName>
  </definedNames>
</workbook>
</file>

<file path=xl/sharedStrings.xml><?xml version="1.0" encoding="utf-8"?>
<sst xmlns="http://schemas.openxmlformats.org/spreadsheetml/2006/main" count="43" uniqueCount="43">
  <si>
    <t xml:space="preserve">Field</t>
  </si>
  <si>
    <t xml:space="preserve">Detail</t>
  </si>
  <si>
    <t xml:space="preserve">Purpose</t>
  </si>
  <si>
    <t xml:space="preserve">Instructor worked Excel solutions</t>
  </si>
  <si>
    <t xml:space="preserve">Week</t>
  </si>
  <si>
    <t xml:space="preserve">7</t>
  </si>
  <si>
    <t xml:space="preserve">Source</t>
  </si>
  <si>
    <t xml:space="preserve">week7-modelling-data.xlsx: Pilot sales; Decision model</t>
  </si>
  <si>
    <t xml:space="preserve">Use</t>
  </si>
  <si>
    <t xml:space="preserve">Open in desktop Excel to calculate formula cells. Static reference results are supplied where useful.</t>
  </si>
  <si>
    <t xml:space="preserve">Precision</t>
  </si>
  <si>
    <t xml:space="preserve">Regression coefficients retain sufficient digits for whole-unit decision rules.</t>
  </si>
  <si>
    <t xml:space="preserve">Input</t>
  </si>
  <si>
    <t xml:space="preserve">Value</t>
  </si>
  <si>
    <t xml:space="preserve">Unit variable cost (AUD)</t>
  </si>
  <si>
    <t xml:space="preserve">Weekly fixed cost (AUD)</t>
  </si>
  <si>
    <t xml:space="preserve">Weekly capacity (units)</t>
  </si>
  <si>
    <t xml:space="preserve">Regression intercept (ToolPak)</t>
  </si>
  <si>
    <t xml:space="preserve">Regression price slope (ToolPak)</t>
  </si>
  <si>
    <t xml:space="preserve">Price_AUD</t>
  </si>
  <si>
    <t xml:space="preserve">Predicted_units</t>
  </si>
  <si>
    <t xml:space="preserve">Units_planned</t>
  </si>
  <si>
    <t xml:space="preserve">Revenue_AUD</t>
  </si>
  <si>
    <t xml:space="preserve">Cost_AUD</t>
  </si>
  <si>
    <t xml:space="preserve">Profit_AUD</t>
  </si>
  <si>
    <t xml:space="preserve">Check</t>
  </si>
  <si>
    <t xml:space="preserve">Observation</t>
  </si>
  <si>
    <t xml:space="preserve">Units_sold</t>
  </si>
  <si>
    <t xml:space="preserve">Fitted_units</t>
  </si>
  <si>
    <t xml:space="preserve">Residual</t>
  </si>
  <si>
    <t xml:space="preserve">Intercept</t>
  </si>
  <si>
    <t xml:space="preserve">Price_slope</t>
  </si>
  <si>
    <t xml:space="preserve">R_squared</t>
  </si>
  <si>
    <t xml:space="preserve">Residual_SE</t>
  </si>
  <si>
    <t xml:space="preserve">Slope_p</t>
  </si>
  <si>
    <t xml:space="preserve">First_fitted_units</t>
  </si>
  <si>
    <t xml:space="preserve">First_residual</t>
  </si>
  <si>
    <t xml:space="preserve">Units_at_cap_200</t>
  </si>
  <si>
    <t xml:space="preserve">Profit_at_cap_200</t>
  </si>
  <si>
    <t xml:space="preserve">Units_at_cost_50</t>
  </si>
  <si>
    <t xml:space="preserve">Profit_at_cost_50</t>
  </si>
  <si>
    <t xml:space="preserve">Expected_cap_200</t>
  </si>
  <si>
    <t xml:space="preserve">Expected_cost_50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</si>
</sst>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8.71" hidden="0" customWidth="1"/>
    <col min="2" max="2" width="100.71" hidden="0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  <c r="B6" t="s">
        <v>11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2" topLeftCell="A13" activePane="bottomLeft" state="frozen"/>
      <selection pane="bottomLeft"/>
    </sheetView>
  </sheetViews>
  <sheetFormatPr defaultRowHeight="15.0" baseColWidth="10"/>
  <cols>
    <col min="1" max="1" width="35.71" hidden="0" customWidth="1"/>
    <col min="2" max="2" width="20.71" hidden="0" customWidth="1"/>
    <col min="3" max="3" width="20.71" hidden="0" customWidth="1"/>
    <col min="4" max="4" width="18.71" hidden="0" customWidth="1"/>
    <col min="5" max="5" width="18.71" hidden="0" customWidth="1"/>
    <col min="6" max="6" width="18.71" hidden="0" customWidth="1"/>
    <col min="7" max="7" width="20.71" hidden="0" customWidth="1"/>
  </cols>
  <sheetData>
    <row r="3">
      <c r="A3" t="s">
        <v>12</v>
      </c>
      <c r="B3" t="s">
        <v>13</v>
      </c>
    </row>
    <row r="4">
      <c r="A4" t="s">
        <v>14</v>
      </c>
      <c r="B4" t="n">
        <v>40</v>
      </c>
    </row>
    <row r="5">
      <c r="A5" t="s">
        <v>15</v>
      </c>
      <c r="B5" t="n">
        <v>1200</v>
      </c>
    </row>
    <row r="6">
      <c r="A6" t="s">
        <v>16</v>
      </c>
      <c r="B6" t="n">
        <v>340</v>
      </c>
    </row>
    <row r="7">
      <c r="A7" t="s">
        <v>17</v>
      </c>
      <c r="B7" t="n">
        <v>701.0338</v>
      </c>
    </row>
    <row r="8">
      <c r="A8" t="s">
        <v>18</v>
      </c>
      <c r="B8" t="n">
        <v>-5.011189</v>
      </c>
    </row>
    <row r="12">
      <c r="A12" t="s">
        <v>19</v>
      </c>
      <c r="B12" t="s">
        <v>20</v>
      </c>
      <c r="C12" t="s">
        <v>21</v>
      </c>
      <c r="D12" t="s">
        <v>22</v>
      </c>
      <c r="E12" t="s">
        <v>23</v>
      </c>
      <c r="F12" t="s">
        <v>24</v>
      </c>
      <c r="G12" t="s">
        <v>25</v>
      </c>
    </row>
    <row r="13">
      <c r="A13" t="n">
        <v>50</v>
      </c>
      <c r="B13" t="str">
        <f>$B$7+$B$8*A13</f>
      </c>
      <c r="C13" t="str">
        <f>MAX(0,MIN(ROUNDDOWN(B13,0),$B$6))</f>
      </c>
      <c r="D13" t="str">
        <f>A13*C13</f>
      </c>
      <c r="E13" t="str">
        <f>$B$5+$B$4*C13</f>
      </c>
      <c r="F13" t="str">
        <f>D13-E13</f>
      </c>
      <c r="G13" t="str">
        <f>IF(B13&lt;0,"Negative prediction",IF(ROUNDDOWN(B13,0)&gt;$B$6,"Capacity binds","OK"))</f>
      </c>
    </row>
    <row r="14">
      <c r="A14" t="n">
        <v>55</v>
      </c>
      <c r="B14" t="str">
        <f>$B$7+$B$8*A14</f>
      </c>
      <c r="C14" t="str">
        <f>MAX(0,MIN(ROUNDDOWN(B14,0),$B$6))</f>
      </c>
      <c r="D14" t="str">
        <f>A14*C14</f>
      </c>
      <c r="E14" t="str">
        <f>$B$5+$B$4*C14</f>
      </c>
      <c r="F14" t="str">
        <f>D14-E14</f>
      </c>
      <c r="G14" t="str">
        <f>IF(B14&lt;0,"Negative prediction",IF(ROUNDDOWN(B14,0)&gt;$B$6,"Capacity binds","OK"))</f>
      </c>
    </row>
    <row r="15">
      <c r="A15" t="n">
        <v>60</v>
      </c>
      <c r="B15" t="str">
        <f>$B$7+$B$8*A15</f>
      </c>
      <c r="C15" t="str">
        <f>MAX(0,MIN(ROUNDDOWN(B15,0),$B$6))</f>
      </c>
      <c r="D15" t="str">
        <f>A15*C15</f>
      </c>
      <c r="E15" t="str">
        <f>$B$5+$B$4*C15</f>
      </c>
      <c r="F15" t="str">
        <f>D15-E15</f>
      </c>
      <c r="G15" t="str">
        <f>IF(B15&lt;0,"Negative prediction",IF(ROUNDDOWN(B15,0)&gt;$B$6,"Capacity binds","OK"))</f>
      </c>
    </row>
    <row r="16">
      <c r="A16" t="n">
        <v>65</v>
      </c>
      <c r="B16" t="str">
        <f>$B$7+$B$8*A16</f>
      </c>
      <c r="C16" t="str">
        <f>MAX(0,MIN(ROUNDDOWN(B16,0),$B$6))</f>
      </c>
      <c r="D16" t="str">
        <f>A16*C16</f>
      </c>
      <c r="E16" t="str">
        <f>$B$5+$B$4*C16</f>
      </c>
      <c r="F16" t="str">
        <f>D16-E16</f>
      </c>
      <c r="G16" t="str">
        <f>IF(B16&lt;0,"Negative prediction",IF(ROUNDDOWN(B16,0)&gt;$B$6,"Capacity binds","OK"))</f>
      </c>
    </row>
    <row r="17">
      <c r="A17" t="n">
        <v>70</v>
      </c>
      <c r="B17" t="str">
        <f>$B$7+$B$8*A17</f>
      </c>
      <c r="C17" t="str">
        <f>MAX(0,MIN(ROUNDDOWN(B17,0),$B$6))</f>
      </c>
      <c r="D17" t="str">
        <f>A17*C17</f>
      </c>
      <c r="E17" t="str">
        <f>$B$5+$B$4*C17</f>
      </c>
      <c r="F17" t="str">
        <f>D17-E17</f>
      </c>
      <c r="G17" t="str">
        <f>IF(B17&lt;0,"Negative prediction",IF(ROUNDDOWN(B17,0)&gt;$B$6,"Capacity binds","OK"))</f>
      </c>
    </row>
    <row r="18">
      <c r="A18" t="n">
        <v>75</v>
      </c>
      <c r="B18" t="str">
        <f>$B$7+$B$8*A18</f>
      </c>
      <c r="C18" t="str">
        <f>MAX(0,MIN(ROUNDDOWN(B18,0),$B$6))</f>
      </c>
      <c r="D18" t="str">
        <f>A18*C18</f>
      </c>
      <c r="E18" t="str">
        <f>$B$5+$B$4*C18</f>
      </c>
      <c r="F18" t="str">
        <f>D18-E18</f>
      </c>
      <c r="G18" t="str">
        <f>IF(B18&lt;0,"Negative prediction",IF(ROUNDDOWN(B18,0)&gt;$B$6,"Capacity binds","OK"))</f>
      </c>
    </row>
    <row r="19">
      <c r="A19" t="n">
        <v>80</v>
      </c>
      <c r="B19" t="str">
        <f>$B$7+$B$8*A19</f>
      </c>
      <c r="C19" t="str">
        <f>MAX(0,MIN(ROUNDDOWN(B19,0),$B$6))</f>
      </c>
      <c r="D19" t="str">
        <f>A19*C19</f>
      </c>
      <c r="E19" t="str">
        <f>$B$5+$B$4*C19</f>
      </c>
      <c r="F19" t="str">
        <f>D19-E19</f>
      </c>
      <c r="G19" t="str">
        <f>IF(B19&lt;0,"Negative prediction",IF(ROUNDDOWN(B19,0)&gt;$B$6,"Capacity binds","OK"))</f>
      </c>
    </row>
    <row r="20">
      <c r="A20" t="n">
        <v>85</v>
      </c>
      <c r="B20" t="str">
        <f>$B$7+$B$8*A20</f>
      </c>
      <c r="C20" t="str">
        <f>MAX(0,MIN(ROUNDDOWN(B20,0),$B$6))</f>
      </c>
      <c r="D20" t="str">
        <f>A20*C20</f>
      </c>
      <c r="E20" t="str">
        <f>$B$5+$B$4*C20</f>
      </c>
      <c r="F20" t="str">
        <f>D20-E20</f>
      </c>
      <c r="G20" t="str">
        <f>IF(B20&lt;0,"Negative prediction",IF(ROUNDDOWN(B20,0)&gt;$B$6,"Capacity binds","OK"))</f>
      </c>
    </row>
    <row r="21">
      <c r="A21" t="n">
        <v>90</v>
      </c>
      <c r="B21" t="str">
        <f>$B$7+$B$8*A21</f>
      </c>
      <c r="C21" t="str">
        <f>MAX(0,MIN(ROUNDDOWN(B21,0),$B$6))</f>
      </c>
      <c r="D21" t="str">
        <f>A21*C21</f>
      </c>
      <c r="E21" t="str">
        <f>$B$5+$B$4*C21</f>
      </c>
      <c r="F21" t="str">
        <f>D21-E21</f>
      </c>
      <c r="G21" t="str">
        <f>IF(B21&lt;0,"Negative prediction",IF(ROUNDDOWN(B21,0)&gt;$B$6,"Capacity binds","OK"))</f>
      </c>
    </row>
    <row r="22">
      <c r="A22" t="n">
        <v>95</v>
      </c>
      <c r="B22" t="str">
        <f>$B$7+$B$8*A22</f>
      </c>
      <c r="C22" t="str">
        <f>MAX(0,MIN(ROUNDDOWN(B22,0),$B$6))</f>
      </c>
      <c r="D22" t="str">
        <f>A22*C22</f>
      </c>
      <c r="E22" t="str">
        <f>$B$5+$B$4*C22</f>
      </c>
      <c r="F22" t="str">
        <f>D22-E22</f>
      </c>
      <c r="G22" t="str">
        <f>IF(B22&lt;0,"Negative prediction",IF(ROUNDDOWN(B22,0)&gt;$B$6,"Capacity binds","OK"))</f>
      </c>
    </row>
    <row r="23">
      <c r="A23" t="n">
        <v>100</v>
      </c>
      <c r="B23" t="str">
        <f>$B$7+$B$8*A23</f>
      </c>
      <c r="C23" t="str">
        <f>MAX(0,MIN(ROUNDDOWN(B23,0),$B$6))</f>
      </c>
      <c r="D23" t="str">
        <f>A23*C23</f>
      </c>
      <c r="E23" t="str">
        <f>$B$5+$B$4*C23</f>
      </c>
      <c r="F23" t="str">
        <f>D23-E23</f>
      </c>
      <c r="G23" t="str">
        <f>IF(B23&lt;0,"Negative prediction",IF(ROUNDDOWN(B23,0)&gt;$B$6,"Capacity binds","OK"))</f>
      </c>
    </row>
    <row r="24">
      <c r="A24" t="n">
        <v>105</v>
      </c>
      <c r="B24" t="str">
        <f>$B$7+$B$8*A24</f>
      </c>
      <c r="C24" t="str">
        <f>MAX(0,MIN(ROUNDDOWN(B24,0),$B$6))</f>
      </c>
      <c r="D24" t="str">
        <f>A24*C24</f>
      </c>
      <c r="E24" t="str">
        <f>$B$5+$B$4*C24</f>
      </c>
      <c r="F24" t="str">
        <f>D24-E24</f>
      </c>
      <c r="G24" t="str">
        <f>IF(B24&lt;0,"Negative prediction",IF(ROUNDDOWN(B24,0)&gt;$B$6,"Capacity binds","OK"))</f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1.71" hidden="0" customWidth="1"/>
    <col min="2" max="2" width="9.71" hidden="0" customWidth="1"/>
    <col min="3" max="3" width="10.71" hidden="0" customWidth="1"/>
    <col min="4" max="4" width="12.71" hidden="0" customWidth="1"/>
    <col min="5" max="5" width="8.71" hidden="0" customWidth="1"/>
  </cols>
  <sheetData>
    <row r="1">
      <c r="A1" t="s">
        <v>26</v>
      </c>
      <c r="B1" t="s">
        <v>19</v>
      </c>
      <c r="C1" t="s">
        <v>27</v>
      </c>
      <c r="D1" t="s">
        <v>28</v>
      </c>
      <c r="E1" t="s">
        <v>29</v>
      </c>
    </row>
    <row r="2">
      <c r="A2" t="n">
        <v>1</v>
      </c>
      <c r="B2" t="n">
        <v>50</v>
      </c>
      <c r="C2" t="n">
        <v>442</v>
      </c>
      <c r="D2" t="str">
        <f>Decision!$B$7+Decision!$B$8*B2</f>
      </c>
      <c r="E2" t="str">
        <f>C2-D2</f>
      </c>
    </row>
    <row r="3">
      <c r="A3" t="n">
        <v>2</v>
      </c>
      <c r="B3" t="n">
        <v>50</v>
      </c>
      <c r="C3" t="n">
        <v>457</v>
      </c>
      <c r="D3" t="str">
        <f>Decision!$B$7+Decision!$B$8*B3</f>
      </c>
      <c r="E3" t="str">
        <f>C3-D3</f>
      </c>
    </row>
    <row r="4">
      <c r="A4" t="n">
        <v>3</v>
      </c>
      <c r="B4" t="n">
        <v>55</v>
      </c>
      <c r="C4" t="n">
        <v>430</v>
      </c>
      <c r="D4" t="str">
        <f>Decision!$B$7+Decision!$B$8*B4</f>
      </c>
      <c r="E4" t="str">
        <f>C4-D4</f>
      </c>
    </row>
    <row r="5">
      <c r="A5" t="n">
        <v>4</v>
      </c>
      <c r="B5" t="n">
        <v>55</v>
      </c>
      <c r="C5" t="n">
        <v>420</v>
      </c>
      <c r="D5" t="str">
        <f>Decision!$B$7+Decision!$B$8*B5</f>
      </c>
      <c r="E5" t="str">
        <f>C5-D5</f>
      </c>
    </row>
    <row r="6">
      <c r="A6" t="n">
        <v>5</v>
      </c>
      <c r="B6" t="n">
        <v>60</v>
      </c>
      <c r="C6" t="n">
        <v>398</v>
      </c>
      <c r="D6" t="str">
        <f>Decision!$B$7+Decision!$B$8*B6</f>
      </c>
      <c r="E6" t="str">
        <f>C6-D6</f>
      </c>
    </row>
    <row r="7">
      <c r="A7" t="n">
        <v>6</v>
      </c>
      <c r="B7" t="n">
        <v>60</v>
      </c>
      <c r="C7" t="n">
        <v>410</v>
      </c>
      <c r="D7" t="str">
        <f>Decision!$B$7+Decision!$B$8*B7</f>
      </c>
      <c r="E7" t="str">
        <f>C7-D7</f>
      </c>
    </row>
    <row r="8">
      <c r="A8" t="n">
        <v>7</v>
      </c>
      <c r="B8" t="n">
        <v>65</v>
      </c>
      <c r="C8" t="n">
        <v>369</v>
      </c>
      <c r="D8" t="str">
        <f>Decision!$B$7+Decision!$B$8*B8</f>
      </c>
      <c r="E8" t="str">
        <f>C8-D8</f>
      </c>
    </row>
    <row r="9">
      <c r="A9" t="n">
        <v>8</v>
      </c>
      <c r="B9" t="n">
        <v>65</v>
      </c>
      <c r="C9" t="n">
        <v>379</v>
      </c>
      <c r="D9" t="str">
        <f>Decision!$B$7+Decision!$B$8*B9</f>
      </c>
      <c r="E9" t="str">
        <f>C9-D9</f>
      </c>
    </row>
    <row r="10">
      <c r="A10" t="n">
        <v>9</v>
      </c>
      <c r="B10" t="n">
        <v>70</v>
      </c>
      <c r="C10" t="n">
        <v>358</v>
      </c>
      <c r="D10" t="str">
        <f>Decision!$B$7+Decision!$B$8*B10</f>
      </c>
      <c r="E10" t="str">
        <f>C10-D10</f>
      </c>
    </row>
    <row r="11">
      <c r="A11" t="n">
        <v>10</v>
      </c>
      <c r="B11" t="n">
        <v>70</v>
      </c>
      <c r="C11" t="n">
        <v>343</v>
      </c>
      <c r="D11" t="str">
        <f>Decision!$B$7+Decision!$B$8*B11</f>
      </c>
      <c r="E11" t="str">
        <f>C11-D11</f>
      </c>
    </row>
    <row r="12">
      <c r="A12" t="n">
        <v>11</v>
      </c>
      <c r="B12" t="n">
        <v>75</v>
      </c>
      <c r="C12" t="n">
        <v>320</v>
      </c>
      <c r="D12" t="str">
        <f>Decision!$B$7+Decision!$B$8*B12</f>
      </c>
      <c r="E12" t="str">
        <f>C12-D12</f>
      </c>
    </row>
    <row r="13">
      <c r="A13" t="n">
        <v>12</v>
      </c>
      <c r="B13" t="n">
        <v>75</v>
      </c>
      <c r="C13" t="n">
        <v>331</v>
      </c>
      <c r="D13" t="str">
        <f>Decision!$B$7+Decision!$B$8*B13</f>
      </c>
      <c r="E13" t="str">
        <f>C13-D13</f>
      </c>
    </row>
    <row r="14">
      <c r="A14" t="n">
        <v>13</v>
      </c>
      <c r="B14" t="n">
        <v>80</v>
      </c>
      <c r="C14" t="n">
        <v>303</v>
      </c>
      <c r="D14" t="str">
        <f>Decision!$B$7+Decision!$B$8*B14</f>
      </c>
      <c r="E14" t="str">
        <f>C14-D14</f>
      </c>
    </row>
    <row r="15">
      <c r="A15" t="n">
        <v>14</v>
      </c>
      <c r="B15" t="n">
        <v>80</v>
      </c>
      <c r="C15" t="n">
        <v>291</v>
      </c>
      <c r="D15" t="str">
        <f>Decision!$B$7+Decision!$B$8*B15</f>
      </c>
      <c r="E15" t="str">
        <f>C15-D15</f>
      </c>
    </row>
    <row r="16">
      <c r="A16" t="n">
        <v>15</v>
      </c>
      <c r="B16" t="n">
        <v>85</v>
      </c>
      <c r="C16" t="n">
        <v>284</v>
      </c>
      <c r="D16" t="str">
        <f>Decision!$B$7+Decision!$B$8*B16</f>
      </c>
      <c r="E16" t="str">
        <f>C16-D16</f>
      </c>
    </row>
    <row r="17">
      <c r="A17" t="n">
        <v>16</v>
      </c>
      <c r="B17" t="n">
        <v>85</v>
      </c>
      <c r="C17" t="n">
        <v>271</v>
      </c>
      <c r="D17" t="str">
        <f>Decision!$B$7+Decision!$B$8*B17</f>
      </c>
      <c r="E17" t="str">
        <f>C17-D17</f>
      </c>
    </row>
    <row r="18">
      <c r="A18" t="n">
        <v>17</v>
      </c>
      <c r="B18" t="n">
        <v>90</v>
      </c>
      <c r="C18" t="n">
        <v>243</v>
      </c>
      <c r="D18" t="str">
        <f>Decision!$B$7+Decision!$B$8*B18</f>
      </c>
      <c r="E18" t="str">
        <f>C18-D18</f>
      </c>
    </row>
    <row r="19">
      <c r="A19" t="n">
        <v>18</v>
      </c>
      <c r="B19" t="n">
        <v>90</v>
      </c>
      <c r="C19" t="n">
        <v>255</v>
      </c>
      <c r="D19" t="str">
        <f>Decision!$B$7+Decision!$B$8*B19</f>
      </c>
      <c r="E19" t="str">
        <f>C19-D19</f>
      </c>
    </row>
    <row r="20">
      <c r="A20" t="n">
        <v>19</v>
      </c>
      <c r="B20" t="n">
        <v>95</v>
      </c>
      <c r="C20" t="n">
        <v>229</v>
      </c>
      <c r="D20" t="str">
        <f>Decision!$B$7+Decision!$B$8*B20</f>
      </c>
      <c r="E20" t="str">
        <f>C20-D20</f>
      </c>
    </row>
    <row r="21">
      <c r="A21" t="n">
        <v>20</v>
      </c>
      <c r="B21" t="n">
        <v>95</v>
      </c>
      <c r="C21" t="n">
        <v>217</v>
      </c>
      <c r="D21" t="str">
        <f>Decision!$B$7+Decision!$B$8*B21</f>
      </c>
      <c r="E21" t="str">
        <f>C21-D21</f>
      </c>
    </row>
    <row r="22">
      <c r="A22" t="n">
        <v>21</v>
      </c>
      <c r="B22" t="n">
        <v>100</v>
      </c>
      <c r="C22" t="n">
        <v>197</v>
      </c>
      <c r="D22" t="str">
        <f>Decision!$B$7+Decision!$B$8*B22</f>
      </c>
      <c r="E22" t="str">
        <f>C22-D22</f>
      </c>
    </row>
    <row r="23">
      <c r="A23" t="n">
        <v>22</v>
      </c>
      <c r="B23" t="n">
        <v>100</v>
      </c>
      <c r="C23" t="n">
        <v>207</v>
      </c>
      <c r="D23" t="str">
        <f>Decision!$B$7+Decision!$B$8*B23</f>
      </c>
      <c r="E23" t="str">
        <f>C23-D23</f>
      </c>
    </row>
    <row r="24">
      <c r="A24" t="n">
        <v>23</v>
      </c>
      <c r="B24" t="n">
        <v>105</v>
      </c>
      <c r="C24" t="n">
        <v>181</v>
      </c>
      <c r="D24" t="str">
        <f>Decision!$B$7+Decision!$B$8*B24</f>
      </c>
      <c r="E24" t="str">
        <f>C24-D24</f>
      </c>
    </row>
    <row r="25">
      <c r="A25" t="n">
        <v>24</v>
      </c>
      <c r="B25" t="n">
        <v>105</v>
      </c>
      <c r="C25" t="n">
        <v>169</v>
      </c>
      <c r="D25" t="str">
        <f>Decision!$B$7+Decision!$B$8*B25</f>
      </c>
      <c r="E25" t="str">
        <f>C25-D25</f>
      </c>
    </row>
  </sheetData>
  <autoFilter ref="A1:E25"/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9.71" hidden="0" customWidth="1"/>
    <col min="2" max="2" width="11.71" hidden="0" customWidth="1"/>
    <col min="3" max="3" width="9.71" hidden="0" customWidth="1"/>
    <col min="4" max="4" width="11.71" hidden="0" customWidth="1"/>
    <col min="5" max="5" width="11.71" hidden="0" customWidth="1"/>
    <col min="6" max="6" width="18.71" hidden="0" customWidth="1"/>
    <col min="7" max="7" width="14.71" hidden="0" customWidth="1"/>
  </cols>
  <sheetData>
    <row r="1">
      <c r="A1" t="s">
        <v>30</v>
      </c>
      <c r="B1" t="s">
        <v>31</v>
      </c>
      <c r="C1" t="s">
        <v>32</v>
      </c>
      <c r="D1" t="s">
        <v>33</v>
      </c>
      <c r="E1" t="s">
        <v>34</v>
      </c>
      <c r="F1" t="s">
        <v>35</v>
      </c>
      <c r="G1" t="s">
        <v>36</v>
      </c>
    </row>
    <row r="2">
      <c r="A2" t="n">
        <v>701.0338</v>
      </c>
      <c r="B2" t="n">
        <v>-5.011189</v>
      </c>
      <c r="C2" t="n">
        <v>0.9946683</v>
      </c>
      <c r="D2" t="n">
        <v>6.614166</v>
      </c>
      <c r="E2" t="n">
        <v>0.00000000000000000000000001668624</v>
      </c>
      <c r="F2" t="n">
        <v>450.4744</v>
      </c>
      <c r="G2" t="n">
        <v>-8.4744</v>
      </c>
    </row>
  </sheetData>
  <autoFilter ref="A1:G2"/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9.71" hidden="0" customWidth="1"/>
    <col min="2" max="2" width="15.71" hidden="0" customWidth="1"/>
    <col min="3" max="3" width="16.71" hidden="0" customWidth="1"/>
    <col min="4" max="4" width="17.71" hidden="0" customWidth="1"/>
    <col min="5" max="5" width="16.71" hidden="0" customWidth="1"/>
    <col min="6" max="6" width="17.71" hidden="0" customWidth="1"/>
    <col min="7" max="7" width="16.71" hidden="0" customWidth="1"/>
    <col min="8" max="8" width="16.71" hidden="0" customWidth="1"/>
  </cols>
  <sheetData>
    <row r="1">
      <c r="A1" t="s">
        <v>19</v>
      </c>
      <c r="B1" t="s">
        <v>20</v>
      </c>
      <c r="C1" t="s">
        <v>37</v>
      </c>
      <c r="D1" t="s">
        <v>38</v>
      </c>
      <c r="E1" t="s">
        <v>39</v>
      </c>
      <c r="F1" t="s">
        <v>40</v>
      </c>
      <c r="G1" t="s">
        <v>41</v>
      </c>
      <c r="H1" t="s">
        <v>42</v>
      </c>
    </row>
    <row r="2">
      <c r="A2" t="n">
        <v>50</v>
      </c>
      <c r="B2" t="str">
        <f>Decision!$B$7+Decision!$B$8*A2</f>
      </c>
      <c r="C2" t="str">
        <f>MAX(0,MIN(ROUNDDOWN(B2,0),200))</f>
      </c>
      <c r="D2" t="str">
        <f>(A2-40)*C2-1200</f>
      </c>
      <c r="E2" t="str">
        <f>MAX(0,MIN(ROUNDDOWN(B2,0),340))</f>
      </c>
      <c r="F2" t="str">
        <f>(A2-50)*E2-1200</f>
      </c>
      <c r="G2" t="n">
        <v>800</v>
      </c>
      <c r="H2" t="n">
        <v>-1200</v>
      </c>
    </row>
    <row r="3">
      <c r="A3" t="n">
        <v>55</v>
      </c>
      <c r="B3" t="str">
        <f>Decision!$B$7+Decision!$B$8*A3</f>
      </c>
      <c r="C3" t="str">
        <f>MAX(0,MIN(ROUNDDOWN(B3,0),200))</f>
      </c>
      <c r="D3" t="str">
        <f>(A3-40)*C3-1200</f>
      </c>
      <c r="E3" t="str">
        <f>MAX(0,MIN(ROUNDDOWN(B3,0),340))</f>
      </c>
      <c r="F3" t="str">
        <f>(A3-50)*E3-1200</f>
      </c>
      <c r="G3" t="n">
        <v>1800</v>
      </c>
      <c r="H3" t="n">
        <v>500</v>
      </c>
    </row>
    <row r="4">
      <c r="A4" t="n">
        <v>60</v>
      </c>
      <c r="B4" t="str">
        <f>Decision!$B$7+Decision!$B$8*A4</f>
      </c>
      <c r="C4" t="str">
        <f>MAX(0,MIN(ROUNDDOWN(B4,0),200))</f>
      </c>
      <c r="D4" t="str">
        <f>(A4-40)*C4-1200</f>
      </c>
      <c r="E4" t="str">
        <f>MAX(0,MIN(ROUNDDOWN(B4,0),340))</f>
      </c>
      <c r="F4" t="str">
        <f>(A4-50)*E4-1200</f>
      </c>
      <c r="G4" t="n">
        <v>2800</v>
      </c>
      <c r="H4" t="n">
        <v>2200</v>
      </c>
    </row>
    <row r="5">
      <c r="A5" t="n">
        <v>65</v>
      </c>
      <c r="B5" t="str">
        <f>Decision!$B$7+Decision!$B$8*A5</f>
      </c>
      <c r="C5" t="str">
        <f>MAX(0,MIN(ROUNDDOWN(B5,0),200))</f>
      </c>
      <c r="D5" t="str">
        <f>(A5-40)*C5-1200</f>
      </c>
      <c r="E5" t="str">
        <f>MAX(0,MIN(ROUNDDOWN(B5,0),340))</f>
      </c>
      <c r="F5" t="str">
        <f>(A5-50)*E5-1200</f>
      </c>
      <c r="G5" t="n">
        <v>3800</v>
      </c>
      <c r="H5" t="n">
        <v>3900</v>
      </c>
    </row>
    <row r="6">
      <c r="A6" t="n">
        <v>70</v>
      </c>
      <c r="B6" t="str">
        <f>Decision!$B$7+Decision!$B$8*A6</f>
      </c>
      <c r="C6" t="str">
        <f>MAX(0,MIN(ROUNDDOWN(B6,0),200))</f>
      </c>
      <c r="D6" t="str">
        <f>(A6-40)*C6-1200</f>
      </c>
      <c r="E6" t="str">
        <f>MAX(0,MIN(ROUNDDOWN(B6,0),340))</f>
      </c>
      <c r="F6" t="str">
        <f>(A6-50)*E6-1200</f>
      </c>
      <c r="G6" t="n">
        <v>4800</v>
      </c>
      <c r="H6" t="n">
        <v>5600</v>
      </c>
    </row>
    <row r="7">
      <c r="A7" t="n">
        <v>75</v>
      </c>
      <c r="B7" t="str">
        <f>Decision!$B$7+Decision!$B$8*A7</f>
      </c>
      <c r="C7" t="str">
        <f>MAX(0,MIN(ROUNDDOWN(B7,0),200))</f>
      </c>
      <c r="D7" t="str">
        <f>(A7-40)*C7-1200</f>
      </c>
      <c r="E7" t="str">
        <f>MAX(0,MIN(ROUNDDOWN(B7,0),340))</f>
      </c>
      <c r="F7" t="str">
        <f>(A7-50)*E7-1200</f>
      </c>
      <c r="G7" t="n">
        <v>5800</v>
      </c>
      <c r="H7" t="n">
        <v>6925</v>
      </c>
    </row>
    <row r="8">
      <c r="A8" t="n">
        <v>80</v>
      </c>
      <c r="B8" t="str">
        <f>Decision!$B$7+Decision!$B$8*A8</f>
      </c>
      <c r="C8" t="str">
        <f>MAX(0,MIN(ROUNDDOWN(B8,0),200))</f>
      </c>
      <c r="D8" t="str">
        <f>(A8-40)*C8-1200</f>
      </c>
      <c r="E8" t="str">
        <f>MAX(0,MIN(ROUNDDOWN(B8,0),340))</f>
      </c>
      <c r="F8" t="str">
        <f>(A8-50)*E8-1200</f>
      </c>
      <c r="G8" t="n">
        <v>6800</v>
      </c>
      <c r="H8" t="n">
        <v>7800</v>
      </c>
    </row>
    <row r="9">
      <c r="A9" t="n">
        <v>85</v>
      </c>
      <c r="B9" t="str">
        <f>Decision!$B$7+Decision!$B$8*A9</f>
      </c>
      <c r="C9" t="str">
        <f>MAX(0,MIN(ROUNDDOWN(B9,0),200))</f>
      </c>
      <c r="D9" t="str">
        <f>(A9-40)*C9-1200</f>
      </c>
      <c r="E9" t="str">
        <f>MAX(0,MIN(ROUNDDOWN(B9,0),340))</f>
      </c>
      <c r="F9" t="str">
        <f>(A9-50)*E9-1200</f>
      </c>
      <c r="G9" t="n">
        <v>7800</v>
      </c>
      <c r="H9" t="n">
        <v>8425</v>
      </c>
    </row>
    <row r="10">
      <c r="A10" t="n">
        <v>90</v>
      </c>
      <c r="B10" t="str">
        <f>Decision!$B$7+Decision!$B$8*A10</f>
      </c>
      <c r="C10" t="str">
        <f>MAX(0,MIN(ROUNDDOWN(B10,0),200))</f>
      </c>
      <c r="D10" t="str">
        <f>(A10-40)*C10-1200</f>
      </c>
      <c r="E10" t="str">
        <f>MAX(0,MIN(ROUNDDOWN(B10,0),340))</f>
      </c>
      <c r="F10" t="str">
        <f>(A10-50)*E10-1200</f>
      </c>
      <c r="G10" t="n">
        <v>8800</v>
      </c>
      <c r="H10" t="n">
        <v>8800</v>
      </c>
    </row>
    <row r="11">
      <c r="A11" t="n">
        <v>95</v>
      </c>
      <c r="B11" t="str">
        <f>Decision!$B$7+Decision!$B$8*A11</f>
      </c>
      <c r="C11" t="str">
        <f>MAX(0,MIN(ROUNDDOWN(B11,0),200))</f>
      </c>
      <c r="D11" t="str">
        <f>(A11-40)*C11-1200</f>
      </c>
      <c r="E11" t="str">
        <f>MAX(0,MIN(ROUNDDOWN(B11,0),340))</f>
      </c>
      <c r="F11" t="str">
        <f>(A11-50)*E11-1200</f>
      </c>
      <c r="G11" t="n">
        <v>9800</v>
      </c>
      <c r="H11" t="n">
        <v>8880</v>
      </c>
    </row>
    <row r="12">
      <c r="A12" t="n">
        <v>100</v>
      </c>
      <c r="B12" t="str">
        <f>Decision!$B$7+Decision!$B$8*A12</f>
      </c>
      <c r="C12" t="str">
        <f>MAX(0,MIN(ROUNDDOWN(B12,0),200))</f>
      </c>
      <c r="D12" t="str">
        <f>(A12-40)*C12-1200</f>
      </c>
      <c r="E12" t="str">
        <f>MAX(0,MIN(ROUNDDOWN(B12,0),340))</f>
      </c>
      <c r="F12" t="str">
        <f>(A12-50)*E12-1200</f>
      </c>
      <c r="G12" t="n">
        <v>10740</v>
      </c>
      <c r="H12" t="n">
        <v>8750</v>
      </c>
    </row>
    <row r="13">
      <c r="A13" t="n">
        <v>105</v>
      </c>
      <c r="B13" t="str">
        <f>Decision!$B$7+Decision!$B$8*A13</f>
      </c>
      <c r="C13" t="str">
        <f>MAX(0,MIN(ROUNDDOWN(B13,0),200))</f>
      </c>
      <c r="D13" t="str">
        <f>(A13-40)*C13-1200</f>
      </c>
      <c r="E13" t="str">
        <f>MAX(0,MIN(ROUNDDOWN(B13,0),340))</f>
      </c>
      <c r="F13" t="str">
        <f>(A13-50)*E13-1200</f>
      </c>
      <c r="G13" t="n">
        <v>10110</v>
      </c>
      <c r="H13" t="n">
        <v>8370</v>
      </c>
    </row>
  </sheetData>
  <autoFilter ref="A1:H13"/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ETX1100 / ETX5900</dc:creator>
  <cp:lastModifiedBy>ETX1100 / ETX5900</cp:lastModifiedBy>
  <dcterms:created xsi:type="dcterms:W3CDTF">2026-10-31T20:30:28Z</dcterms:created>
</coreProperties>
</file>